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data\PL_files\pl1422_FedStateTaxWithholding2018\2018\"/>
    </mc:Choice>
  </mc:AlternateContent>
  <bookViews>
    <workbookView xWindow="120" yWindow="135" windowWidth="15180" windowHeight="9015"/>
  </bookViews>
  <sheets>
    <sheet name="2018" sheetId="17" r:id="rId1"/>
  </sheets>
  <calcPr calcId="162913"/>
</workbook>
</file>

<file path=xl/calcChain.xml><?xml version="1.0" encoding="utf-8"?>
<calcChain xmlns="http://schemas.openxmlformats.org/spreadsheetml/2006/main">
  <c r="G17" i="17" l="1"/>
  <c r="G5" i="17"/>
  <c r="G6" i="17" s="1"/>
  <c r="G10" i="17" s="1"/>
  <c r="G11" i="17" l="1"/>
  <c r="G12" i="17" s="1"/>
  <c r="G15" i="17"/>
  <c r="G13" i="17"/>
  <c r="G14" i="17" l="1"/>
  <c r="G16" i="17" s="1"/>
  <c r="G18" i="17" s="1"/>
  <c r="G19" i="17" s="1"/>
</calcChain>
</file>

<file path=xl/sharedStrings.xml><?xml version="1.0" encoding="utf-8"?>
<sst xmlns="http://schemas.openxmlformats.org/spreadsheetml/2006/main" count="37" uniqueCount="27">
  <si>
    <t>MONTHLY GROSS AMOUNT</t>
  </si>
  <si>
    <t>input</t>
  </si>
  <si>
    <t>TAXABLE GROSS</t>
  </si>
  <si>
    <t>TAXABLE ANNUAL GROSS</t>
  </si>
  <si>
    <t>LESS: STANDARD DEDUCTION</t>
  </si>
  <si>
    <t xml:space="preserve"> </t>
  </si>
  <si>
    <t xml:space="preserve">           PENSION EXCLUSION ($2000 under 60</t>
  </si>
  <si>
    <t>TAXABLE AMOUNT</t>
  </si>
  <si>
    <t>TAX CALCULATION PER TAX TABLE</t>
  </si>
  <si>
    <t xml:space="preserve">TOTAL TAX </t>
  </si>
  <si>
    <t>ANNUAL TAX</t>
  </si>
  <si>
    <t>MONTHLY TAX DEDUCTION</t>
  </si>
  <si>
    <t xml:space="preserve">TAXABLE WAGES </t>
  </si>
  <si>
    <t>WAGES</t>
  </si>
  <si>
    <t>TAX RATE</t>
  </si>
  <si>
    <t>IN EXCESS OF</t>
  </si>
  <si>
    <t>+</t>
  </si>
  <si>
    <t>$</t>
  </si>
  <si>
    <t>to</t>
  </si>
  <si>
    <t>&amp;</t>
  </si>
  <si>
    <t>OVER</t>
  </si>
  <si>
    <t xml:space="preserve">                                               $12500 for 60&amp; over)</t>
  </si>
  <si>
    <t>TAX CREDIT $110.00 PER EXEMPTION (ex:M01)</t>
  </si>
  <si>
    <t xml:space="preserve">LESS: NON TAXABLE DOLLARS </t>
  </si>
  <si>
    <t>over</t>
  </si>
  <si>
    <t>2018 STATE TAX CALCULATION</t>
  </si>
  <si>
    <t>TAX COMPUTATION TABLE EFFECTIVE 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</si>
</sst>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8" formatCode="&quot;$&quot;#,##0.00_);[Red]\(&quot;$&quot;#,##0.00\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0" xfId="0" applyBorder="1"/>
    <xf numFmtId="7" fontId="0" fillId="0" borderId="0" xfId="0" applyNumberFormat="1"/>
    <xf numFmtId="7" fontId="0" fillId="0" borderId="2" xfId="0" applyNumberFormat="1" applyBorder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5" fontId="0" fillId="0" borderId="0" xfId="0" applyNumberFormat="1"/>
    <xf numFmtId="8" fontId="0" fillId="0" borderId="0" xfId="0" applyNumberFormat="1" applyAlignment="1"/>
    <xf numFmtId="10" fontId="0" fillId="0" borderId="2" xfId="0" applyNumberFormat="1" applyBorder="1"/>
    <xf numFmtId="0" fontId="2" fillId="0" borderId="0" xfId="0" applyFont="1"/>
    <xf numFmtId="39" fontId="0" fillId="0" borderId="0" xfId="0" applyNumberFormat="1"/>
    <xf numFmtId="8" fontId="0" fillId="0" borderId="3" xfId="0" applyNumberFormat="1" applyBorder="1"/>
    <xf numFmtId="8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3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F14" sqref="F14"/>
    </sheetView>
  </sheetViews>
  <sheetFormatPr defaultRowHeight="12.75" x14ac:dyDescent="0.2"/>
  <cols>
    <col min="1" max="1" width="16.28515625" customWidth="1"/>
    <col min="2" max="2" width="12.5703125" customWidth="1"/>
    <col min="5" max="5" width="10.7109375" customWidth="1"/>
    <col min="7" max="7" width="13.85546875" customWidth="1"/>
    <col min="8" max="8" width="9.5703125" customWidth="1"/>
  </cols>
  <sheetData>
    <row r="1" spans="1:9" ht="13.5" thickBot="1" x14ac:dyDescent="0.25">
      <c r="B1" s="1" t="s">
        <v>25</v>
      </c>
      <c r="C1" s="1"/>
      <c r="D1" s="1"/>
      <c r="I1" s="11"/>
    </row>
    <row r="3" spans="1:9" x14ac:dyDescent="0.2">
      <c r="A3">
        <v>1</v>
      </c>
      <c r="B3" t="s">
        <v>0</v>
      </c>
      <c r="G3" s="3">
        <v>6000</v>
      </c>
      <c r="H3" s="15" t="s">
        <v>1</v>
      </c>
    </row>
    <row r="4" spans="1:9" x14ac:dyDescent="0.2">
      <c r="A4">
        <v>2</v>
      </c>
      <c r="B4" t="s">
        <v>23</v>
      </c>
      <c r="G4" s="4">
        <v>0</v>
      </c>
      <c r="H4" s="16" t="s">
        <v>1</v>
      </c>
    </row>
    <row r="5" spans="1:9" x14ac:dyDescent="0.2">
      <c r="A5">
        <v>3</v>
      </c>
      <c r="B5" t="s">
        <v>2</v>
      </c>
      <c r="G5" s="3">
        <f>SUM(G3-G4)</f>
        <v>6000</v>
      </c>
    </row>
    <row r="6" spans="1:9" x14ac:dyDescent="0.2">
      <c r="A6" s="2">
        <v>4</v>
      </c>
      <c r="B6" t="s">
        <v>3</v>
      </c>
      <c r="F6">
        <v>12</v>
      </c>
      <c r="G6" s="3">
        <f>G5*F6</f>
        <v>72000</v>
      </c>
    </row>
    <row r="7" spans="1:9" x14ac:dyDescent="0.2">
      <c r="A7">
        <v>5</v>
      </c>
      <c r="B7" t="s">
        <v>4</v>
      </c>
      <c r="G7" s="3">
        <v>3250</v>
      </c>
    </row>
    <row r="8" spans="1:9" x14ac:dyDescent="0.2">
      <c r="A8" t="s">
        <v>5</v>
      </c>
      <c r="B8" t="s">
        <v>6</v>
      </c>
      <c r="G8" s="3"/>
    </row>
    <row r="9" spans="1:9" x14ac:dyDescent="0.2">
      <c r="B9" t="s">
        <v>21</v>
      </c>
      <c r="G9" s="4">
        <v>2000</v>
      </c>
      <c r="H9" s="15" t="s">
        <v>1</v>
      </c>
    </row>
    <row r="10" spans="1:9" x14ac:dyDescent="0.2">
      <c r="A10">
        <v>6</v>
      </c>
      <c r="B10" t="s">
        <v>7</v>
      </c>
      <c r="G10" s="3">
        <f>IF(G6-G7-G9&lt;0,0,G6-G7-G9)</f>
        <v>66750</v>
      </c>
    </row>
    <row r="11" spans="1:9" x14ac:dyDescent="0.2">
      <c r="A11">
        <v>7</v>
      </c>
      <c r="B11" t="s">
        <v>8</v>
      </c>
      <c r="G11" s="4">
        <f>VLOOKUP($G$10,A40:C47,2,TRUE)</f>
        <v>60000</v>
      </c>
    </row>
    <row r="12" spans="1:9" x14ac:dyDescent="0.2">
      <c r="G12" s="3">
        <f>SUM(G10-G11)</f>
        <v>6750</v>
      </c>
    </row>
    <row r="13" spans="1:9" x14ac:dyDescent="0.2">
      <c r="G13" s="10">
        <f>VLOOKUP($G$10,A40:C47,3,TRUE)</f>
        <v>6.6000000000000003E-2</v>
      </c>
    </row>
    <row r="14" spans="1:9" x14ac:dyDescent="0.2">
      <c r="G14" s="3">
        <f>G12*G13</f>
        <v>445.5</v>
      </c>
    </row>
    <row r="15" spans="1:9" x14ac:dyDescent="0.2">
      <c r="G15" s="4">
        <f>VLOOKUP($G$10,A40:D47,4,TRUE)</f>
        <v>2943.5</v>
      </c>
    </row>
    <row r="16" spans="1:9" x14ac:dyDescent="0.2">
      <c r="A16">
        <v>8</v>
      </c>
      <c r="B16" t="s">
        <v>9</v>
      </c>
      <c r="G16" s="3">
        <f>SUM(G14:G15)</f>
        <v>3389</v>
      </c>
    </row>
    <row r="17" spans="1:8" x14ac:dyDescent="0.2">
      <c r="A17">
        <v>9</v>
      </c>
      <c r="B17" t="s">
        <v>22</v>
      </c>
      <c r="F17">
        <v>1</v>
      </c>
      <c r="G17" s="4">
        <f>F17*110</f>
        <v>110</v>
      </c>
      <c r="H17" s="15" t="s">
        <v>1</v>
      </c>
    </row>
    <row r="18" spans="1:8" x14ac:dyDescent="0.2">
      <c r="A18">
        <v>10</v>
      </c>
      <c r="B18" t="s">
        <v>10</v>
      </c>
      <c r="G18" s="14">
        <f>IF(G16-G17&lt;0,0,G16-G17)</f>
        <v>3279</v>
      </c>
    </row>
    <row r="19" spans="1:8" ht="13.5" thickBot="1" x14ac:dyDescent="0.25">
      <c r="A19">
        <v>11</v>
      </c>
      <c r="B19" t="s">
        <v>11</v>
      </c>
      <c r="G19" s="13">
        <f>ROUND(G18/F6,2)</f>
        <v>273.25</v>
      </c>
    </row>
    <row r="20" spans="1:8" ht="13.5" thickTop="1" x14ac:dyDescent="0.2"/>
    <row r="22" spans="1:8" x14ac:dyDescent="0.2">
      <c r="A22" s="11" t="s">
        <v>26</v>
      </c>
    </row>
    <row r="24" spans="1:8" x14ac:dyDescent="0.2">
      <c r="A24" s="7" t="s">
        <v>12</v>
      </c>
      <c r="B24" s="7" t="s">
        <v>13</v>
      </c>
      <c r="C24" s="9" t="s">
        <v>5</v>
      </c>
      <c r="E24" s="6" t="s">
        <v>14</v>
      </c>
      <c r="F24" s="6" t="s">
        <v>5</v>
      </c>
      <c r="G24" t="s">
        <v>15</v>
      </c>
    </row>
    <row r="25" spans="1:8" x14ac:dyDescent="0.2">
      <c r="F25" s="6" t="s">
        <v>16</v>
      </c>
    </row>
    <row r="26" spans="1:8" x14ac:dyDescent="0.2">
      <c r="A26" t="s">
        <v>17</v>
      </c>
      <c r="B26" s="6" t="s">
        <v>18</v>
      </c>
      <c r="C26" s="8">
        <v>2000</v>
      </c>
      <c r="E26" s="3">
        <v>0</v>
      </c>
      <c r="G26" s="8">
        <v>0</v>
      </c>
    </row>
    <row r="27" spans="1:8" x14ac:dyDescent="0.2">
      <c r="A27" s="8">
        <v>2000</v>
      </c>
      <c r="B27" s="6" t="s">
        <v>18</v>
      </c>
      <c r="C27" s="8">
        <v>5000</v>
      </c>
      <c r="E27" s="3">
        <v>0</v>
      </c>
      <c r="F27" s="5">
        <v>2.1999999999999999E-2</v>
      </c>
      <c r="G27" s="8">
        <v>2000</v>
      </c>
    </row>
    <row r="28" spans="1:8" x14ac:dyDescent="0.2">
      <c r="A28" s="8">
        <v>5000</v>
      </c>
      <c r="B28" s="6" t="s">
        <v>18</v>
      </c>
      <c r="C28" s="8">
        <v>10000</v>
      </c>
      <c r="E28" s="3">
        <v>66</v>
      </c>
      <c r="F28" s="5">
        <v>3.9E-2</v>
      </c>
      <c r="G28" s="8">
        <v>5000</v>
      </c>
    </row>
    <row r="29" spans="1:8" x14ac:dyDescent="0.2">
      <c r="A29" s="8">
        <v>10000</v>
      </c>
      <c r="B29" s="6" t="s">
        <v>18</v>
      </c>
      <c r="C29" s="8">
        <v>20000</v>
      </c>
      <c r="E29" s="3">
        <v>261</v>
      </c>
      <c r="F29" s="5">
        <v>4.8000000000000001E-2</v>
      </c>
      <c r="G29" s="8">
        <v>10000</v>
      </c>
    </row>
    <row r="30" spans="1:8" x14ac:dyDescent="0.2">
      <c r="A30" s="8">
        <v>20000</v>
      </c>
      <c r="B30" s="6" t="s">
        <v>18</v>
      </c>
      <c r="C30" s="8">
        <v>25000</v>
      </c>
      <c r="E30" s="3">
        <v>741</v>
      </c>
      <c r="F30" s="5">
        <v>5.1999999999999998E-2</v>
      </c>
      <c r="G30" s="8">
        <v>20000</v>
      </c>
    </row>
    <row r="31" spans="1:8" x14ac:dyDescent="0.2">
      <c r="A31" s="8">
        <v>25000</v>
      </c>
      <c r="B31" s="6" t="s">
        <v>18</v>
      </c>
      <c r="C31" s="8">
        <v>60000</v>
      </c>
      <c r="E31" s="3">
        <v>1001</v>
      </c>
      <c r="F31" s="5">
        <v>5.5500000000000001E-2</v>
      </c>
      <c r="G31" s="8">
        <v>25000</v>
      </c>
    </row>
    <row r="32" spans="1:8" x14ac:dyDescent="0.2">
      <c r="A32" s="8">
        <v>60000</v>
      </c>
      <c r="B32" s="6" t="s">
        <v>19</v>
      </c>
      <c r="C32" t="s">
        <v>20</v>
      </c>
      <c r="E32" s="3">
        <v>2943.5</v>
      </c>
      <c r="F32" s="5">
        <v>6.6000000000000003E-2</v>
      </c>
      <c r="G32" s="8">
        <v>60000</v>
      </c>
    </row>
    <row r="40" spans="1:10" x14ac:dyDescent="0.2">
      <c r="A40" s="12">
        <v>0</v>
      </c>
      <c r="B40" s="12">
        <v>0</v>
      </c>
      <c r="C40" s="5">
        <v>0</v>
      </c>
      <c r="D40" s="12">
        <v>0</v>
      </c>
      <c r="G40" s="12"/>
      <c r="H40" s="12"/>
      <c r="I40" s="5"/>
      <c r="J40" s="12"/>
    </row>
    <row r="41" spans="1:10" x14ac:dyDescent="0.2">
      <c r="A41" s="12">
        <v>2001</v>
      </c>
      <c r="B41" s="12">
        <v>2000</v>
      </c>
      <c r="C41" s="5">
        <v>2.1999999999999999E-2</v>
      </c>
      <c r="D41" s="12">
        <v>0</v>
      </c>
      <c r="G41" s="12"/>
      <c r="H41" s="12"/>
      <c r="I41" s="5"/>
      <c r="J41" s="12"/>
    </row>
    <row r="42" spans="1:10" x14ac:dyDescent="0.2">
      <c r="A42" s="12">
        <v>5001</v>
      </c>
      <c r="B42" s="12">
        <v>5000</v>
      </c>
      <c r="C42" s="5">
        <v>3.9E-2</v>
      </c>
      <c r="D42" s="12">
        <v>66</v>
      </c>
      <c r="G42" s="12"/>
      <c r="H42" s="12"/>
      <c r="I42" s="5"/>
      <c r="J42" s="12"/>
    </row>
    <row r="43" spans="1:10" x14ac:dyDescent="0.2">
      <c r="A43" s="12">
        <v>10001</v>
      </c>
      <c r="B43" s="12">
        <v>10000</v>
      </c>
      <c r="C43" s="5">
        <v>4.8000000000000001E-2</v>
      </c>
      <c r="D43" s="12">
        <v>261</v>
      </c>
      <c r="G43" s="12"/>
      <c r="H43" s="12"/>
      <c r="I43" s="5"/>
      <c r="J43" s="12"/>
    </row>
    <row r="44" spans="1:10" x14ac:dyDescent="0.2">
      <c r="A44" s="12">
        <v>20001</v>
      </c>
      <c r="B44" s="12">
        <v>20000</v>
      </c>
      <c r="C44" s="5">
        <v>5.1999999999999998E-2</v>
      </c>
      <c r="D44" s="12">
        <v>741</v>
      </c>
      <c r="G44" s="12"/>
      <c r="H44" s="12"/>
      <c r="I44" s="5"/>
      <c r="J44" s="12"/>
    </row>
    <row r="45" spans="1:10" x14ac:dyDescent="0.2">
      <c r="A45" s="12">
        <v>25001</v>
      </c>
      <c r="B45" s="12">
        <v>25000</v>
      </c>
      <c r="C45" s="5">
        <v>5.5500000000000001E-2</v>
      </c>
      <c r="D45" s="12">
        <v>1001</v>
      </c>
      <c r="G45" s="12"/>
      <c r="H45" s="12"/>
      <c r="I45" s="5"/>
      <c r="J45" s="12"/>
    </row>
    <row r="46" spans="1:10" x14ac:dyDescent="0.2">
      <c r="A46" s="12">
        <v>60001</v>
      </c>
      <c r="B46" s="12">
        <v>60000</v>
      </c>
      <c r="C46" s="5">
        <v>6.6000000000000003E-2</v>
      </c>
      <c r="D46" s="12">
        <v>2943.5</v>
      </c>
      <c r="G46" s="12"/>
      <c r="H46" s="12"/>
      <c r="I46" s="5"/>
      <c r="J46" s="12"/>
    </row>
    <row r="47" spans="1:10" x14ac:dyDescent="0.2">
      <c r="A47" s="17" t="s">
        <v>24</v>
      </c>
      <c r="B47" s="12">
        <v>60000</v>
      </c>
      <c r="C47" s="5">
        <v>6.6000000000000003E-2</v>
      </c>
      <c r="D47" s="12">
        <v>2943.5</v>
      </c>
      <c r="G47" s="12"/>
      <c r="H47" s="12"/>
      <c r="I47" s="5"/>
      <c r="J47" s="12"/>
    </row>
    <row r="48" spans="1:10" x14ac:dyDescent="0.2">
      <c r="A48" s="12"/>
      <c r="B48" s="12"/>
    </row>
    <row r="49" spans="1:2" x14ac:dyDescent="0.2">
      <c r="A49" s="12"/>
      <c r="B49" s="12"/>
    </row>
  </sheetData>
  <phoneticPr fontId="3" type="noConversion"/>
  <printOptions horizontalCentered="1" verticalCentered="1" gridLines="1"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Pensions</dc:creator>
  <cp:lastModifiedBy>Yoder, Larry (OPen)</cp:lastModifiedBy>
  <cp:lastPrinted>2010-01-28T15:07:09Z</cp:lastPrinted>
  <dcterms:created xsi:type="dcterms:W3CDTF">2000-03-31T18:54:42Z</dcterms:created>
  <dcterms:modified xsi:type="dcterms:W3CDTF">2018-01-17T15:49:31Z</dcterms:modified>
</cp:coreProperties>
</file>